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Nicho\Desktop\Loose Goose Down Supply LLC\"/>
    </mc:Choice>
  </mc:AlternateContent>
  <xr:revisionPtr revIDLastSave="0" documentId="13_ncr:1_{65875C65-DE5D-4A52-A7A3-241ADC5CC261}" xr6:coauthVersionLast="45" xr6:coauthVersionMax="45" xr10:uidLastSave="{00000000-0000-0000-0000-000000000000}"/>
  <bookViews>
    <workbookView xWindow="-108" yWindow="-108" windowWidth="23256" windowHeight="12576" xr2:uid="{00000000-000D-0000-FFFF-FFFF00000000}"/>
  </bookViews>
  <sheets>
    <sheet name="Notes" sheetId="2" r:id="rId1"/>
    <sheet name="Example" sheetId="4" r:id="rId2"/>
    <sheet name="Calculator" sheetId="1" r:id="rId3"/>
    <sheet name="Link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N10" i="1"/>
  <c r="H10" i="1"/>
  <c r="H13" i="1" s="1"/>
  <c r="J12" i="1" s="1"/>
  <c r="N9" i="1"/>
  <c r="J9" i="1"/>
  <c r="H9" i="1"/>
  <c r="H15" i="1" l="1"/>
  <c r="H17" i="1" s="1"/>
  <c r="H20" i="1" s="1"/>
  <c r="H21" i="1" s="1"/>
  <c r="H18" i="1" s="1"/>
  <c r="N8" i="1" l="1"/>
  <c r="N11" i="1" s="1"/>
  <c r="N12" i="1" s="1"/>
  <c r="H23" i="1"/>
</calcChain>
</file>

<file path=xl/sharedStrings.xml><?xml version="1.0" encoding="utf-8"?>
<sst xmlns="http://schemas.openxmlformats.org/spreadsheetml/2006/main" count="76" uniqueCount="68">
  <si>
    <t>CatSplat's Differential Cut Underquilt Calculator V0.2 (Beta)</t>
  </si>
  <si>
    <t>June 13th 2012</t>
  </si>
  <si>
    <t>Input</t>
  </si>
  <si>
    <t>Output</t>
  </si>
  <si>
    <t>Temperature Rating (Experimental!)</t>
  </si>
  <si>
    <t>For all dimensions, add your own seam/channel allowances</t>
  </si>
  <si>
    <t>Down Density</t>
  </si>
  <si>
    <t>oz/inches^3</t>
  </si>
  <si>
    <t>Length of Quilt, inches (L)</t>
  </si>
  <si>
    <t>Inner Shell Fabric Dimensions</t>
  </si>
  <si>
    <t>inches by</t>
  </si>
  <si>
    <t>inches</t>
  </si>
  <si>
    <t>Average Loft</t>
  </si>
  <si>
    <t>Width of Quilt, inches (W)</t>
  </si>
  <si>
    <t>Inner Shell Fabric Width per Baffle (IWB)</t>
  </si>
  <si>
    <t>Fill Power Correction Factor</t>
  </si>
  <si>
    <t>FP/850 (Data series based on 850FP)</t>
  </si>
  <si>
    <t>Baffle Height, inches (Hb)</t>
  </si>
  <si>
    <t>Temperature Factor</t>
  </si>
  <si>
    <t>oz/inches^2</t>
  </si>
  <si>
    <t>Maximum Chamber Height, inches (Hc)</t>
  </si>
  <si>
    <t>Outer Shell Fabric Dimensions</t>
  </si>
  <si>
    <t>Temperature Rating</t>
  </si>
  <si>
    <t>Degrees F</t>
  </si>
  <si>
    <t>Number of Baffle Chambers</t>
  </si>
  <si>
    <t>Outer Shell Fabric Width per Baffle (OWB)</t>
  </si>
  <si>
    <t>Down Fill Rating</t>
  </si>
  <si>
    <t>TF</t>
  </si>
  <si>
    <t>TR</t>
  </si>
  <si>
    <t>% Down Overstuff</t>
  </si>
  <si>
    <t>Baffle Chamber Cross-sectional Area</t>
  </si>
  <si>
    <t>inches^2</t>
  </si>
  <si>
    <t>UGQ Zeppelin 40</t>
  </si>
  <si>
    <t>(Can enter a negative value for Understuff)</t>
  </si>
  <si>
    <t>HG Incubator 40</t>
  </si>
  <si>
    <t>Volume per Baffle Chamber</t>
  </si>
  <si>
    <t>inches^3</t>
  </si>
  <si>
    <t>UGQ Zeppelin 20</t>
  </si>
  <si>
    <t>Shell Fabric Weight per yd2</t>
  </si>
  <si>
    <t>Oz. of down per chamber</t>
  </si>
  <si>
    <t>oz.</t>
  </si>
  <si>
    <t>HG Incubator 20</t>
  </si>
  <si>
    <t>Baffle Material Weight per yd2</t>
  </si>
  <si>
    <t>UGQ Zeppelin 0</t>
  </si>
  <si>
    <t>Total Chamber Volume</t>
  </si>
  <si>
    <t>HG Incubator 0</t>
  </si>
  <si>
    <t>Total Oz. of down</t>
  </si>
  <si>
    <t>Approx. Weight of Quilt, excluding suspension</t>
  </si>
  <si>
    <t>Quilt Dimension Overview</t>
  </si>
  <si>
    <t>(Experimental)</t>
  </si>
  <si>
    <t>Baffle Cross-section Detail</t>
  </si>
  <si>
    <t xml:space="preserve">
This diagram illustrates the cross-sectional view of a sample underquilt. The red section shows the fabric that is defined by the "Outer Shell Fabric Dimensions" value. The blue section shows the fabric that is defined by the "Inner Shell Fabric Dimensions" value. The thin black lines represent the baffles.  When hung, the Inner shell faces the hammock, while the Outer shell will face away from the hammock. Suspension channels (or loops for the shock cord) would be attached along the edges where the Outer shell meets the Inner shell. When hung, the UQ cross-section will look similar to this:
</t>
  </si>
  <si>
    <t>C</t>
  </si>
  <si>
    <t>Shock Cord</t>
  </si>
  <si>
    <t>https://hammockgear.com/25-feet-of-shock-cord/</t>
  </si>
  <si>
    <t>https://hammockgear.com/content/Specs/PIncubator.pdf</t>
  </si>
  <si>
    <t>Full Length Under Quilt Specs</t>
  </si>
  <si>
    <t>3/4 Length Under Quilt Specs</t>
  </si>
  <si>
    <t>https://hammockgear.com/content/Specs/PPhoenix.pdf</t>
  </si>
  <si>
    <t>https://www.instructables.com/id/Down-Hammock-Underquilt-Ultralight-20F/</t>
  </si>
  <si>
    <t>How to make a UQ with details and photos</t>
  </si>
  <si>
    <t>Example time! Below is a screenshot of a quilt I built</t>
  </si>
  <si>
    <t>The length of the Inner that I would cut would be</t>
  </si>
  <si>
    <t>83" Long and 50" Wide</t>
  </si>
  <si>
    <t>The Length of the Outer would be</t>
  </si>
  <si>
    <t>79" Long and 56.97" Wide</t>
  </si>
  <si>
    <t>To use this sheet, save your own copy of it to your computer.</t>
  </si>
  <si>
    <r>
      <t xml:space="preserve">This is a FANTASTIC resource, however, it doesn’t give you any information regarding seam allowances and/or suspension channels so we are going to simplify that for you.
When cutting your fabrics, the inner should be LONGER and WIDER than your outer (This Is because your suspension channels will be made from this extra length/width)
</t>
    </r>
    <r>
      <rPr>
        <u/>
        <sz val="10"/>
        <color rgb="FF000000"/>
        <rFont val="Arial"/>
        <family val="2"/>
      </rPr>
      <t xml:space="preserve">Lets' talk about dimensions ...
</t>
    </r>
    <r>
      <rPr>
        <sz val="10"/>
        <color rgb="FF000000"/>
        <rFont val="Arial"/>
        <family val="2"/>
      </rPr>
      <t xml:space="preserve">you want to add about 4-5" to the length and width of the </t>
    </r>
    <r>
      <rPr>
        <b/>
        <sz val="10"/>
        <color rgb="FF000000"/>
        <rFont val="Arial"/>
        <family val="2"/>
      </rPr>
      <t>inner</t>
    </r>
    <r>
      <rPr>
        <sz val="10"/>
        <color rgb="FF000000"/>
        <rFont val="Arial"/>
      </rPr>
      <t xml:space="preserve"> fabric to account for the drawcord channels of the UQ that cinch up around your feet/shoulders and the primary suspension
You are good to cut the outer length and width to 1" longer than this calculator gives you (Two .0.50"</t>
    </r>
    <r>
      <rPr>
        <sz val="10"/>
        <color rgb="FF000000"/>
        <rFont val="Arial"/>
        <family val="2"/>
      </rPr>
      <t xml:space="preserve"> rolled hems per length/width)
We recommend that you do not lower the overstuff percentage lower than 10%. This is to prevent cold spots and down migration
</t>
    </r>
    <r>
      <rPr>
        <u/>
        <sz val="10"/>
        <color rgb="FF000000"/>
        <rFont val="Arial"/>
        <family val="2"/>
      </rPr>
      <t>Baffles:</t>
    </r>
    <r>
      <rPr>
        <sz val="10"/>
        <color rgb="FF000000"/>
        <rFont val="Arial"/>
        <family val="2"/>
      </rPr>
      <t xml:space="preserve">
-Cut your baffles 0.50" longer than you want your finished baffle height to be. This accounts for 0.25" of baffle to be sewn to the outer and the inner. (0.245*2=.0.50")
Finished Baffles and Temperature Ratings
1.5" = 40*
2" = 30*
2.5" = 20*
3" = 10*
</t>
    </r>
    <r>
      <rPr>
        <u/>
        <sz val="10"/>
        <color rgb="FF000000"/>
        <rFont val="Arial"/>
        <family val="2"/>
      </rPr>
      <t xml:space="preserve">Let's talk Accessories ...
</t>
    </r>
    <r>
      <rPr>
        <sz val="10"/>
        <color rgb="FF000000"/>
        <rFont val="Arial"/>
        <family val="2"/>
      </rPr>
      <t xml:space="preserve">Shock Cord - Gauges and lengths can be found in the "links tab"
1/2 Grosgrain for attaching Linloc3's and Cord Lock Stoppers
</t>
    </r>
    <r>
      <rPr>
        <u/>
        <sz val="10"/>
        <color rgb="FF000000"/>
        <rFont val="Arial"/>
        <family val="2"/>
      </rPr>
      <t>Side Notes</t>
    </r>
    <r>
      <rPr>
        <sz val="10"/>
        <color rgb="FF000000"/>
        <rFont val="Arial"/>
        <family val="2"/>
      </rPr>
      <t>:
Lineloc 3's and 3/32 shock cord work together quite well for the shoulder/feet cinch
The weights calculated from this spreadsheet are pretty accurate - After adding shock cord, cord locks, mini carabiners, and Linelocs you will gain roughly 3oz. 
Closely monitor your bobbin thread. Running out of thread on those long baffle runs really stinks. For this reason, we recommend that before actually sewing anything that you run 2-3 bobbins full of thread so that you dont have to mess with this later in the sewing process.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</si>
</sst>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2" x14ac:knownFonts="1">
    <font>
      <sz val="10"/>
      <color rgb="FF000000"/>
      <name val="Arial"/>
    </font>
    <font>
      <b/>
      <sz val="18"/>
      <color rgb="FF000000"/>
      <name val="Calibri"/>
    </font>
    <font>
      <sz val="11"/>
      <color rgb="FF000000"/>
      <name val="Calibri"/>
    </font>
    <font>
      <b/>
      <sz val="16"/>
      <color rgb="FF000000"/>
      <name val="Calibri"/>
    </font>
    <font>
      <sz val="14"/>
      <color rgb="FFFF0000"/>
      <name val="Calibri"/>
    </font>
    <font>
      <b/>
      <sz val="11"/>
      <color rgb="FF000000"/>
      <name val="Calibri"/>
    </font>
    <font>
      <sz val="10"/>
      <name val="Arial"/>
    </font>
    <font>
      <u/>
      <sz val="10"/>
      <color theme="10"/>
      <name val="Arial"/>
    </font>
    <font>
      <u/>
      <sz val="10"/>
      <color rgb="FF000000"/>
      <name val="Arial"/>
      <family val="2"/>
    </font>
    <font>
      <sz val="10"/>
      <color rgb="FF000000"/>
      <name val="Arial"/>
      <family val="2"/>
    </font>
    <font>
      <b/>
      <sz val="10"/>
      <color rgb="FF000000"/>
      <name val="Arial"/>
      <family val="2"/>
    </font>
    <font>
      <b/>
      <sz val="10"/>
      <color rgb="FFFF0000"/>
      <name val="Arial"/>
      <family val="2"/>
    </font>
  </fonts>
  <fills count="10">
    <fill>
      <patternFill patternType="none"/>
    </fill>
    <fill>
      <patternFill patternType="gray125"/>
    </fill>
    <fill>
      <patternFill patternType="solid">
        <fgColor rgb="FFA5B6CB"/>
        <bgColor rgb="FFA5B6CB"/>
      </patternFill>
    </fill>
    <fill>
      <patternFill patternType="solid">
        <fgColor rgb="FF93CDDD"/>
        <bgColor rgb="FF93CDDD"/>
      </patternFill>
    </fill>
    <fill>
      <patternFill patternType="solid">
        <fgColor rgb="FFF79646"/>
        <bgColor rgb="FFF79646"/>
      </patternFill>
    </fill>
    <fill>
      <patternFill patternType="solid">
        <fgColor rgb="FFC3D69B"/>
        <bgColor rgb="FFC3D69B"/>
      </patternFill>
    </fill>
    <fill>
      <patternFill patternType="solid">
        <fgColor rgb="FFFFC000"/>
        <bgColor rgb="FFFFC000"/>
      </patternFill>
    </fill>
    <fill>
      <patternFill patternType="solid">
        <fgColor rgb="FFD6D4CB"/>
        <bgColor rgb="FFD6D4CB"/>
      </patternFill>
    </fill>
    <fill>
      <patternFill patternType="solid">
        <fgColor rgb="FFB3B1A9"/>
        <bgColor rgb="FFB3B1A9"/>
      </patternFill>
    </fill>
    <fill>
      <patternFill patternType="solid">
        <fgColor rgb="FFF2DCDB"/>
        <bgColor rgb="FFF2DCDB"/>
      </patternFill>
    </fill>
  </fills>
  <borders count="6">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s>
  <cellStyleXfs count="2">
    <xf numFmtId="0" fontId="0" fillId="0" borderId="0"/>
    <xf numFmtId="0" fontId="7" fillId="0" borderId="0" applyNumberFormat="0" applyFill="0" applyBorder="0" applyAlignment="0" applyProtection="0"/>
  </cellStyleXfs>
  <cellXfs count="38">
    <xf numFmtId="0" fontId="0" fillId="0" borderId="0" xfId="0" applyFont="1" applyAlignment="1">
      <alignment wrapText="1"/>
    </xf>
    <xf numFmtId="0" fontId="2" fillId="0" borderId="0" xfId="0" applyFont="1" applyAlignment="1"/>
    <xf numFmtId="0" fontId="3" fillId="0" borderId="0" xfId="0" applyFont="1" applyAlignment="1">
      <alignment horizontal="center"/>
    </xf>
    <xf numFmtId="0" fontId="5" fillId="0" borderId="0" xfId="0" applyFont="1" applyAlignment="1">
      <alignment horizontal="center"/>
    </xf>
    <xf numFmtId="0" fontId="6" fillId="0" borderId="1" xfId="0" applyFont="1" applyBorder="1" applyAlignment="1">
      <alignment wrapText="1"/>
    </xf>
    <xf numFmtId="164" fontId="2" fillId="0" borderId="0" xfId="0" applyNumberFormat="1" applyFont="1" applyAlignment="1"/>
    <xf numFmtId="0" fontId="2" fillId="0" borderId="2" xfId="0" applyFont="1" applyBorder="1" applyAlignment="1"/>
    <xf numFmtId="0" fontId="2" fillId="2" borderId="3" xfId="0" applyFont="1" applyFill="1" applyBorder="1" applyAlignment="1"/>
    <xf numFmtId="0" fontId="6" fillId="0" borderId="4" xfId="0" applyFont="1" applyBorder="1" applyAlignment="1">
      <alignment wrapText="1"/>
    </xf>
    <xf numFmtId="0" fontId="2" fillId="3" borderId="0" xfId="0" applyFont="1" applyFill="1" applyAlignment="1"/>
    <xf numFmtId="0" fontId="2" fillId="2" borderId="3" xfId="0" applyFont="1" applyFill="1" applyBorder="1" applyAlignment="1"/>
    <xf numFmtId="4" fontId="2" fillId="4" borderId="0" xfId="0" applyNumberFormat="1" applyFont="1" applyFill="1" applyAlignment="1"/>
    <xf numFmtId="0" fontId="2" fillId="5" borderId="3" xfId="0" applyFont="1" applyFill="1" applyBorder="1" applyAlignment="1"/>
    <xf numFmtId="0" fontId="2" fillId="5" borderId="3" xfId="0" applyFont="1" applyFill="1" applyBorder="1" applyAlignment="1"/>
    <xf numFmtId="4" fontId="2" fillId="3" borderId="0" xfId="0" applyNumberFormat="1" applyFont="1" applyFill="1" applyAlignment="1"/>
    <xf numFmtId="3" fontId="2" fillId="6" borderId="0" xfId="0" applyNumberFormat="1" applyFont="1" applyFill="1" applyAlignment="1"/>
    <xf numFmtId="0" fontId="2" fillId="7" borderId="3" xfId="0" applyFont="1" applyFill="1" applyBorder="1" applyAlignment="1"/>
    <xf numFmtId="0" fontId="2" fillId="0" borderId="0" xfId="0" applyFont="1" applyAlignment="1">
      <alignment horizontal="center"/>
    </xf>
    <xf numFmtId="0" fontId="2" fillId="0" borderId="0" xfId="0" applyFont="1" applyAlignment="1">
      <alignment horizontal="left"/>
    </xf>
    <xf numFmtId="9" fontId="2" fillId="7" borderId="3" xfId="0" applyNumberFormat="1" applyFont="1" applyFill="1" applyBorder="1" applyAlignment="1"/>
    <xf numFmtId="4" fontId="2" fillId="0" borderId="0" xfId="0" applyNumberFormat="1" applyFont="1" applyAlignment="1"/>
    <xf numFmtId="0" fontId="2" fillId="0" borderId="0" xfId="0" applyFont="1" applyAlignment="1">
      <alignment horizontal="right"/>
    </xf>
    <xf numFmtId="164" fontId="2" fillId="0" borderId="0" xfId="0" applyNumberFormat="1" applyFont="1" applyAlignment="1">
      <alignment horizontal="center"/>
    </xf>
    <xf numFmtId="0" fontId="6" fillId="0" borderId="5" xfId="0" applyFont="1" applyBorder="1" applyAlignment="1">
      <alignment wrapText="1"/>
    </xf>
    <xf numFmtId="0" fontId="2" fillId="7" borderId="3" xfId="0" applyFont="1" applyFill="1" applyBorder="1" applyAlignment="1"/>
    <xf numFmtId="4" fontId="2" fillId="8" borderId="0" xfId="0" applyNumberFormat="1" applyFont="1" applyFill="1" applyAlignment="1"/>
    <xf numFmtId="4" fontId="6" fillId="0" borderId="0" xfId="0" applyNumberFormat="1" applyFont="1" applyAlignment="1">
      <alignment wrapText="1"/>
    </xf>
    <xf numFmtId="3" fontId="2" fillId="0" borderId="0" xfId="0" applyNumberFormat="1" applyFont="1" applyAlignment="1"/>
    <xf numFmtId="4" fontId="2" fillId="9" borderId="0" xfId="0" applyNumberFormat="1" applyFont="1" applyFill="1" applyAlignment="1"/>
    <xf numFmtId="0" fontId="5" fillId="0" borderId="0" xfId="0" applyFont="1" applyAlignment="1"/>
    <xf numFmtId="0" fontId="7" fillId="0" borderId="0" xfId="1" applyAlignment="1">
      <alignment wrapText="1"/>
    </xf>
    <xf numFmtId="0" fontId="1" fillId="0" borderId="0" xfId="0" applyFont="1" applyAlignment="1"/>
    <xf numFmtId="0" fontId="0" fillId="0" borderId="0" xfId="0" applyFont="1" applyAlignment="1">
      <alignment wrapText="1"/>
    </xf>
    <xf numFmtId="0" fontId="4" fillId="0" borderId="0" xfId="0" applyFont="1" applyAlignment="1"/>
    <xf numFmtId="0" fontId="5" fillId="0" borderId="0" xfId="0" applyFont="1" applyAlignment="1">
      <alignment horizontal="center"/>
    </xf>
    <xf numFmtId="0" fontId="6" fillId="0" borderId="0" xfId="0" applyFont="1" applyAlignment="1">
      <alignment wrapText="1"/>
    </xf>
    <xf numFmtId="0" fontId="9" fillId="0" borderId="0" xfId="0" applyFont="1" applyAlignment="1">
      <alignment wrapText="1"/>
    </xf>
    <xf numFmtId="0" fontId="11"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gif"/><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13</xdr:col>
      <xdr:colOff>298258</xdr:colOff>
      <xdr:row>31</xdr:row>
      <xdr:rowOff>15648</xdr:rowOff>
    </xdr:to>
    <xdr:pic>
      <xdr:nvPicPr>
        <xdr:cNvPr id="2" name="Picture 1">
          <a:extLst>
            <a:ext uri="{FF2B5EF4-FFF2-40B4-BE49-F238E27FC236}">
              <a16:creationId xmlns:a16="http://schemas.microsoft.com/office/drawing/2014/main" id="{CF98CFA9-2242-4709-AA57-2DF84F0972D6}"/>
            </a:ext>
          </a:extLst>
        </xdr:cNvPr>
        <xdr:cNvPicPr>
          <a:picLocks noChangeAspect="1"/>
        </xdr:cNvPicPr>
      </xdr:nvPicPr>
      <xdr:blipFill>
        <a:blip xmlns:r="http://schemas.openxmlformats.org/officeDocument/2006/relationships" r:embed="rId1"/>
        <a:stretch>
          <a:fillRect/>
        </a:stretch>
      </xdr:blipFill>
      <xdr:spPr>
        <a:xfrm>
          <a:off x="609600" y="502920"/>
          <a:ext cx="12444538" cy="47095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152400</xdr:colOff>
      <xdr:row>24</xdr:row>
      <xdr:rowOff>152400</xdr:rowOff>
    </xdr:from>
    <xdr:ext cx="2038350" cy="30480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2247900</xdr:colOff>
      <xdr:row>25</xdr:row>
      <xdr:rowOff>523875</xdr:rowOff>
    </xdr:from>
    <xdr:ext cx="2266950" cy="211455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371475</xdr:colOff>
      <xdr:row>26</xdr:row>
      <xdr:rowOff>381000</xdr:rowOff>
    </xdr:from>
    <xdr:ext cx="7143750" cy="952500"/>
    <xdr:pic>
      <xdr:nvPicPr>
        <xdr:cNvPr id="4" name="image5.gif">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1485900</xdr:colOff>
      <xdr:row>34</xdr:row>
      <xdr:rowOff>342900</xdr:rowOff>
    </xdr:from>
    <xdr:ext cx="5029200" cy="2905125"/>
    <xdr:pic>
      <xdr:nvPicPr>
        <xdr:cNvPr id="5" name="image3.gif">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15</xdr:col>
      <xdr:colOff>133350</xdr:colOff>
      <xdr:row>5</xdr:row>
      <xdr:rowOff>371475</xdr:rowOff>
    </xdr:from>
    <xdr:ext cx="5838825" cy="3724275"/>
    <xdr:pic>
      <xdr:nvPicPr>
        <xdr:cNvPr id="6" name="image4.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s://hammockgear.com/content/Specs/PPhoenix.pdf" TargetMode="External"/><Relationship Id="rId2" Type="http://schemas.openxmlformats.org/officeDocument/2006/relationships/hyperlink" Target="https://hammockgear.com/content/Specs/PIncubator.pdf" TargetMode="External"/><Relationship Id="rId1" Type="http://schemas.openxmlformats.org/officeDocument/2006/relationships/hyperlink" Target="https://hammockgear.com/25-feet-of-shock-cord/" TargetMode="External"/><Relationship Id="rId4" Type="http://schemas.openxmlformats.org/officeDocument/2006/relationships/hyperlink" Target="https://www.instructables.com/id/Down-Hammock-Underquilt-Ultralight-20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A5"/>
  <sheetViews>
    <sheetView tabSelected="1" topLeftCell="A2" workbookViewId="0">
      <selection activeCell="A2" sqref="A2"/>
    </sheetView>
  </sheetViews>
  <sheetFormatPr defaultColWidth="173.6640625" defaultRowHeight="13.2" x14ac:dyDescent="0.25"/>
  <sheetData>
    <row r="2" spans="1:1" ht="408.6" customHeight="1" x14ac:dyDescent="0.25">
      <c r="A2" s="36" t="s">
        <v>67</v>
      </c>
    </row>
    <row r="4" spans="1:1" x14ac:dyDescent="0.25">
      <c r="A4" s="36"/>
    </row>
    <row r="5" spans="1:1" x14ac:dyDescent="0.25">
      <c r="A5" s="36"/>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B3E7-F11C-4A18-B543-21CB7C3145A0}">
  <dimension ref="B2:B37"/>
  <sheetViews>
    <sheetView workbookViewId="0">
      <selection activeCell="B33" sqref="B33"/>
    </sheetView>
  </sheetViews>
  <sheetFormatPr defaultRowHeight="13.2" x14ac:dyDescent="0.25"/>
  <cols>
    <col min="2" max="2" width="79.33203125" customWidth="1"/>
  </cols>
  <sheetData>
    <row r="2" spans="2:2" x14ac:dyDescent="0.25">
      <c r="B2" s="36" t="s">
        <v>61</v>
      </c>
    </row>
    <row r="33" spans="2:2" x14ac:dyDescent="0.25">
      <c r="B33" s="36" t="s">
        <v>62</v>
      </c>
    </row>
    <row r="34" spans="2:2" x14ac:dyDescent="0.25">
      <c r="B34" s="36" t="s">
        <v>63</v>
      </c>
    </row>
    <row r="36" spans="2:2" x14ac:dyDescent="0.25">
      <c r="B36" s="36" t="s">
        <v>64</v>
      </c>
    </row>
    <row r="37" spans="2:2" x14ac:dyDescent="0.25">
      <c r="B37" s="36" t="s">
        <v>65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O67"/>
  <sheetViews>
    <sheetView zoomScale="90" zoomScaleNormal="90" workbookViewId="0">
      <selection activeCell="B16" sqref="B16"/>
    </sheetView>
  </sheetViews>
  <sheetFormatPr defaultColWidth="14.44140625" defaultRowHeight="12.75" customHeight="1" x14ac:dyDescent="0.25"/>
  <cols>
    <col min="1" max="1" width="5" customWidth="1"/>
    <col min="2" max="2" width="36.44140625" customWidth="1"/>
    <col min="3" max="3" width="12.6640625" customWidth="1"/>
    <col min="4" max="5" width="9.33203125" customWidth="1"/>
    <col min="6" max="6" width="8.44140625" customWidth="1"/>
    <col min="7" max="7" width="47" customWidth="1"/>
    <col min="8" max="8" width="8.77734375" bestFit="1" customWidth="1"/>
    <col min="9" max="9" width="10.5546875" customWidth="1"/>
    <col min="10" max="10" width="6.88671875" customWidth="1"/>
    <col min="11" max="11" width="39" bestFit="1" customWidth="1"/>
    <col min="12" max="12" width="9.33203125" customWidth="1"/>
    <col min="13" max="13" width="34" customWidth="1"/>
    <col min="14" max="14" width="9.109375" customWidth="1"/>
    <col min="15" max="15" width="34.33203125" customWidth="1"/>
    <col min="16" max="16" width="98" customWidth="1"/>
  </cols>
  <sheetData>
    <row r="1" spans="2:15" ht="15" customHeight="1" x14ac:dyDescent="0.25"/>
    <row r="2" spans="2:15" ht="23.25" customHeight="1" x14ac:dyDescent="0.45">
      <c r="B2" s="31" t="s">
        <v>0</v>
      </c>
      <c r="C2" s="32"/>
      <c r="D2" s="32"/>
      <c r="E2" s="32"/>
      <c r="F2" s="32"/>
      <c r="G2" s="32"/>
    </row>
    <row r="3" spans="2:15" ht="15" customHeight="1" x14ac:dyDescent="0.3">
      <c r="B3" s="1" t="s">
        <v>1</v>
      </c>
    </row>
    <row r="4" spans="2:15" ht="15" customHeight="1" x14ac:dyDescent="0.25">
      <c r="B4" s="37" t="s">
        <v>66</v>
      </c>
      <c r="C4" s="32"/>
      <c r="D4" s="32"/>
      <c r="E4" s="32"/>
      <c r="F4" s="32"/>
      <c r="G4" s="32"/>
    </row>
    <row r="5" spans="2:15" ht="15" customHeight="1" x14ac:dyDescent="0.25"/>
    <row r="6" spans="2:15" ht="21" x14ac:dyDescent="0.4">
      <c r="B6" s="2" t="s">
        <v>2</v>
      </c>
      <c r="G6" s="2" t="s">
        <v>3</v>
      </c>
      <c r="M6" s="33" t="s">
        <v>4</v>
      </c>
      <c r="N6" s="32"/>
    </row>
    <row r="7" spans="2:15" ht="15" customHeight="1" x14ac:dyDescent="0.3">
      <c r="F7" s="34" t="s">
        <v>5</v>
      </c>
      <c r="G7" s="32"/>
      <c r="H7" s="32"/>
      <c r="I7" s="32"/>
    </row>
    <row r="8" spans="2:15" ht="17.25" customHeight="1" x14ac:dyDescent="0.3">
      <c r="C8" s="4"/>
      <c r="M8" s="1" t="s">
        <v>6</v>
      </c>
      <c r="N8" s="5">
        <f>H21/H20</f>
        <v>1.2941176470588236E-3</v>
      </c>
      <c r="O8" s="1" t="s">
        <v>7</v>
      </c>
    </row>
    <row r="9" spans="2:15" ht="15" customHeight="1" x14ac:dyDescent="0.3">
      <c r="B9" s="6" t="s">
        <v>8</v>
      </c>
      <c r="C9" s="7">
        <v>78</v>
      </c>
      <c r="D9" s="8"/>
      <c r="G9" s="1" t="s">
        <v>9</v>
      </c>
      <c r="H9" s="9">
        <f>C9</f>
        <v>78</v>
      </c>
      <c r="I9" s="1" t="s">
        <v>10</v>
      </c>
      <c r="J9" s="9">
        <f>C10</f>
        <v>45</v>
      </c>
      <c r="K9" s="1" t="s">
        <v>11</v>
      </c>
      <c r="M9" s="1" t="s">
        <v>12</v>
      </c>
      <c r="N9" s="5">
        <f>(C12+C11)/2</f>
        <v>2.75</v>
      </c>
      <c r="O9" s="1" t="s">
        <v>11</v>
      </c>
    </row>
    <row r="10" spans="2:15" ht="15" customHeight="1" x14ac:dyDescent="0.3">
      <c r="B10" s="6" t="s">
        <v>13</v>
      </c>
      <c r="C10" s="10">
        <v>45</v>
      </c>
      <c r="D10" s="8"/>
      <c r="G10" s="1" t="s">
        <v>14</v>
      </c>
      <c r="H10" s="11">
        <f>C10/C13</f>
        <v>5</v>
      </c>
      <c r="I10" s="1" t="s">
        <v>11</v>
      </c>
      <c r="M10" s="1" t="s">
        <v>15</v>
      </c>
      <c r="N10" s="5">
        <f>(C14/850)</f>
        <v>1</v>
      </c>
      <c r="O10" s="1" t="s">
        <v>16</v>
      </c>
    </row>
    <row r="11" spans="2:15" ht="17.25" customHeight="1" x14ac:dyDescent="0.3">
      <c r="B11" s="6" t="s">
        <v>17</v>
      </c>
      <c r="C11" s="12">
        <v>2.5</v>
      </c>
      <c r="D11" s="8"/>
      <c r="M11" s="1" t="s">
        <v>18</v>
      </c>
      <c r="N11" s="5">
        <f>N8*N9*N10</f>
        <v>3.5588235294117649E-3</v>
      </c>
      <c r="O11" s="1" t="s">
        <v>19</v>
      </c>
    </row>
    <row r="12" spans="2:15" ht="15" customHeight="1" x14ac:dyDescent="0.3">
      <c r="B12" s="6" t="s">
        <v>20</v>
      </c>
      <c r="C12" s="13">
        <v>3</v>
      </c>
      <c r="D12" s="8"/>
      <c r="G12" s="1" t="s">
        <v>21</v>
      </c>
      <c r="H12" s="9">
        <f>C9</f>
        <v>78</v>
      </c>
      <c r="I12" s="1" t="s">
        <v>10</v>
      </c>
      <c r="J12" s="14">
        <f>H13*C13+(C11*2)</f>
        <v>55.97228029612539</v>
      </c>
      <c r="K12" s="1" t="s">
        <v>11</v>
      </c>
      <c r="M12" s="1" t="s">
        <v>22</v>
      </c>
      <c r="N12" s="15">
        <f>-17389.0897965567*N11+69.1893383835</f>
        <v>7.3046364604599816</v>
      </c>
      <c r="O12" s="1" t="s">
        <v>23</v>
      </c>
    </row>
    <row r="13" spans="2:15" ht="15" customHeight="1" x14ac:dyDescent="0.3">
      <c r="B13" s="6" t="s">
        <v>24</v>
      </c>
      <c r="C13" s="16">
        <v>9</v>
      </c>
      <c r="D13" s="8"/>
      <c r="G13" s="1" t="s">
        <v>25</v>
      </c>
      <c r="H13" s="11">
        <f>(SQRT(((H10/2)^2+(C12-C11)^2)*2)/2)*PI()</f>
        <v>5.6635866995694881</v>
      </c>
      <c r="I13" s="1" t="s">
        <v>11</v>
      </c>
    </row>
    <row r="14" spans="2:15" ht="15" customHeight="1" x14ac:dyDescent="0.3">
      <c r="B14" s="6" t="s">
        <v>26</v>
      </c>
      <c r="C14" s="16">
        <v>850</v>
      </c>
      <c r="D14" s="8"/>
      <c r="N14" s="17" t="s">
        <v>27</v>
      </c>
      <c r="O14" s="18" t="s">
        <v>28</v>
      </c>
    </row>
    <row r="15" spans="2:15" ht="17.25" customHeight="1" x14ac:dyDescent="0.3">
      <c r="B15" s="6" t="s">
        <v>29</v>
      </c>
      <c r="C15" s="19">
        <v>0.1</v>
      </c>
      <c r="D15" s="8"/>
      <c r="G15" s="1" t="s">
        <v>30</v>
      </c>
      <c r="H15" s="20">
        <f>(PI()*H10*(C12-C11)*2/4)/2+(C11*H10)</f>
        <v>14.463495408493621</v>
      </c>
      <c r="I15" s="1" t="s">
        <v>31</v>
      </c>
      <c r="M15" s="21" t="s">
        <v>32</v>
      </c>
      <c r="N15" s="22">
        <v>1.8132075754459999E-3</v>
      </c>
      <c r="O15" s="18">
        <v>40</v>
      </c>
    </row>
    <row r="16" spans="2:15" ht="15" customHeight="1" x14ac:dyDescent="0.3">
      <c r="B16" s="1" t="s">
        <v>33</v>
      </c>
      <c r="C16" s="23"/>
      <c r="M16" s="21" t="s">
        <v>34</v>
      </c>
      <c r="N16" s="22">
        <v>1.6972701621560001E-3</v>
      </c>
      <c r="O16" s="18">
        <v>37.5</v>
      </c>
    </row>
    <row r="17" spans="2:15" ht="17.25" customHeight="1" x14ac:dyDescent="0.3">
      <c r="C17" s="4"/>
      <c r="G17" s="1" t="s">
        <v>35</v>
      </c>
      <c r="H17" s="20">
        <f>H15*C9</f>
        <v>1128.1526418625024</v>
      </c>
      <c r="I17" s="1" t="s">
        <v>36</v>
      </c>
      <c r="M17" s="21" t="s">
        <v>37</v>
      </c>
      <c r="N17" s="22">
        <v>2.8546125094480001E-3</v>
      </c>
      <c r="O17" s="18">
        <v>20</v>
      </c>
    </row>
    <row r="18" spans="2:15" ht="17.25" customHeight="1" x14ac:dyDescent="0.3">
      <c r="B18" s="6" t="s">
        <v>38</v>
      </c>
      <c r="C18" s="24">
        <v>0.67</v>
      </c>
      <c r="D18" s="8"/>
      <c r="G18" s="1" t="s">
        <v>39</v>
      </c>
      <c r="H18" s="25">
        <f>H21/C13</f>
        <v>1.4599622424102972</v>
      </c>
      <c r="I18" s="1" t="s">
        <v>40</v>
      </c>
      <c r="M18" s="21" t="s">
        <v>41</v>
      </c>
      <c r="N18" s="22">
        <v>2.9967017335619998E-3</v>
      </c>
      <c r="O18" s="18">
        <v>17.5</v>
      </c>
    </row>
    <row r="19" spans="2:15" ht="17.25" customHeight="1" x14ac:dyDescent="0.3">
      <c r="B19" s="6" t="s">
        <v>42</v>
      </c>
      <c r="C19" s="24">
        <v>0.67</v>
      </c>
      <c r="D19" s="8"/>
      <c r="H19" s="26"/>
      <c r="M19" s="21" t="s">
        <v>43</v>
      </c>
      <c r="N19" s="22">
        <v>3.8061500125979998E-3</v>
      </c>
      <c r="O19" s="18">
        <v>0</v>
      </c>
    </row>
    <row r="20" spans="2:15" ht="17.25" customHeight="1" x14ac:dyDescent="0.3">
      <c r="C20" s="23"/>
      <c r="G20" s="1" t="s">
        <v>44</v>
      </c>
      <c r="H20" s="27">
        <f>H17*C13</f>
        <v>10153.373776762521</v>
      </c>
      <c r="I20" s="1" t="s">
        <v>36</v>
      </c>
      <c r="K20" t="s">
        <v>52</v>
      </c>
      <c r="M20" s="21" t="s">
        <v>45</v>
      </c>
      <c r="N20" s="22">
        <v>4.2358458899919996E-3</v>
      </c>
      <c r="O20" s="18">
        <v>-2.5</v>
      </c>
    </row>
    <row r="21" spans="2:15" ht="15" customHeight="1" x14ac:dyDescent="0.3">
      <c r="G21" s="1" t="s">
        <v>46</v>
      </c>
      <c r="H21" s="25">
        <f>(H20/C14)*(1+C15)</f>
        <v>13.139660181692674</v>
      </c>
      <c r="I21" s="1" t="s">
        <v>40</v>
      </c>
    </row>
    <row r="22" spans="2:15" ht="15" customHeight="1" x14ac:dyDescent="0.25">
      <c r="H22" s="26"/>
    </row>
    <row r="23" spans="2:15" ht="15" customHeight="1" x14ac:dyDescent="0.3">
      <c r="G23" s="1" t="s">
        <v>47</v>
      </c>
      <c r="H23" s="28">
        <f>((H9*J9)+(H12*J12))*C18*0.000771604938*1.15+H21+(C11*C9*(C13-1))*0.000771604938*C19*1.15</f>
        <v>18.749469650024224</v>
      </c>
      <c r="I23" s="1" t="s">
        <v>40</v>
      </c>
    </row>
    <row r="24" spans="2:15" ht="15" customHeight="1" x14ac:dyDescent="0.3">
      <c r="B24" s="3" t="s">
        <v>48</v>
      </c>
      <c r="G24" s="1" t="s">
        <v>49</v>
      </c>
    </row>
    <row r="25" spans="2:15" ht="15" customHeight="1" x14ac:dyDescent="0.25"/>
    <row r="26" spans="2:15" ht="15" customHeight="1" x14ac:dyDescent="0.25"/>
    <row r="27" spans="2:15" ht="15" customHeight="1" x14ac:dyDescent="0.3">
      <c r="C27" s="34" t="s">
        <v>50</v>
      </c>
      <c r="D27" s="32"/>
      <c r="E27" s="32"/>
    </row>
    <row r="28" spans="2:15" ht="15" customHeight="1" x14ac:dyDescent="0.3">
      <c r="D28" s="29"/>
    </row>
    <row r="29" spans="2:15" ht="15" customHeight="1" x14ac:dyDescent="0.3">
      <c r="D29" s="29"/>
    </row>
    <row r="30" spans="2:15" ht="15" customHeight="1" x14ac:dyDescent="0.3">
      <c r="D30" s="29"/>
    </row>
    <row r="31" spans="2:15" ht="15" customHeight="1" x14ac:dyDescent="0.3">
      <c r="D31" s="29"/>
    </row>
    <row r="32" spans="2:15" ht="15" customHeight="1" x14ac:dyDescent="0.3">
      <c r="D32" s="29"/>
    </row>
    <row r="33" spans="4:13" ht="17.25" customHeight="1" x14ac:dyDescent="0.3">
      <c r="D33" s="29"/>
    </row>
    <row r="34" spans="4:13" ht="1.5" customHeight="1" x14ac:dyDescent="0.3">
      <c r="D34" s="29"/>
      <c r="G34" s="35" t="s">
        <v>51</v>
      </c>
      <c r="H34" s="32"/>
      <c r="I34" s="32"/>
      <c r="J34" s="32"/>
      <c r="K34" s="32"/>
      <c r="L34" s="32"/>
      <c r="M34" s="32"/>
    </row>
    <row r="35" spans="4:13" ht="15" customHeight="1" x14ac:dyDescent="0.3">
      <c r="D35" s="29"/>
    </row>
    <row r="36" spans="4:13" ht="15" customHeight="1" x14ac:dyDescent="0.3">
      <c r="D36" s="29"/>
    </row>
    <row r="37" spans="4:13" ht="15" customHeight="1" x14ac:dyDescent="0.3">
      <c r="D37" s="29"/>
    </row>
    <row r="38" spans="4:13" ht="15" customHeight="1" x14ac:dyDescent="0.3">
      <c r="D38" s="29"/>
    </row>
    <row r="39" spans="4:13" ht="15" customHeight="1" x14ac:dyDescent="0.3">
      <c r="D39" s="29"/>
    </row>
    <row r="40" spans="4:13" ht="15" customHeight="1" x14ac:dyDescent="0.3">
      <c r="D40" s="29"/>
    </row>
    <row r="41" spans="4:13" ht="15" customHeight="1" x14ac:dyDescent="0.3">
      <c r="D41" s="29"/>
    </row>
    <row r="42" spans="4:13" ht="15" customHeight="1" x14ac:dyDescent="0.3">
      <c r="D42" s="29"/>
    </row>
    <row r="43" spans="4:13" ht="15" customHeight="1" x14ac:dyDescent="0.3">
      <c r="D43" s="29"/>
    </row>
    <row r="44" spans="4:13" ht="15" customHeight="1" x14ac:dyDescent="0.3">
      <c r="D44" s="29"/>
    </row>
    <row r="45" spans="4:13" ht="15" customHeight="1" x14ac:dyDescent="0.3">
      <c r="D45" s="29"/>
    </row>
    <row r="46" spans="4:13" ht="15" customHeight="1" x14ac:dyDescent="0.3">
      <c r="D46" s="29"/>
    </row>
    <row r="47" spans="4:13" ht="15" customHeight="1" x14ac:dyDescent="0.3">
      <c r="D47" s="29"/>
    </row>
    <row r="48" spans="4:13" ht="15" customHeight="1" x14ac:dyDescent="0.3">
      <c r="D48" s="29"/>
    </row>
    <row r="49" spans="4:4" ht="15" customHeight="1" x14ac:dyDescent="0.3">
      <c r="D49" s="29"/>
    </row>
    <row r="50" spans="4:4" ht="15" customHeight="1" x14ac:dyDescent="0.3">
      <c r="D50" s="29"/>
    </row>
    <row r="51" spans="4:4" ht="15" customHeight="1" x14ac:dyDescent="0.3">
      <c r="D51" s="29"/>
    </row>
    <row r="52" spans="4:4" ht="15" customHeight="1" x14ac:dyDescent="0.3">
      <c r="D52" s="29"/>
    </row>
    <row r="53" spans="4:4" ht="15" customHeight="1" x14ac:dyDescent="0.3">
      <c r="D53" s="29"/>
    </row>
    <row r="54" spans="4:4" ht="15" customHeight="1" x14ac:dyDescent="0.3">
      <c r="D54" s="29"/>
    </row>
    <row r="55" spans="4:4" ht="15" customHeight="1" x14ac:dyDescent="0.3">
      <c r="D55" s="29"/>
    </row>
    <row r="56" spans="4:4" ht="15" customHeight="1" x14ac:dyDescent="0.3">
      <c r="D56" s="29"/>
    </row>
    <row r="57" spans="4:4" ht="15" customHeight="1" x14ac:dyDescent="0.3">
      <c r="D57" s="29"/>
    </row>
    <row r="58" spans="4:4" ht="15" customHeight="1" x14ac:dyDescent="0.3">
      <c r="D58" s="29"/>
    </row>
    <row r="59" spans="4:4" ht="15" customHeight="1" x14ac:dyDescent="0.3">
      <c r="D59" s="29"/>
    </row>
    <row r="60" spans="4:4" ht="15" customHeight="1" x14ac:dyDescent="0.3">
      <c r="D60" s="29"/>
    </row>
    <row r="61" spans="4:4" ht="15" customHeight="1" x14ac:dyDescent="0.3">
      <c r="D61" s="29"/>
    </row>
    <row r="62" spans="4:4" ht="15" customHeight="1" x14ac:dyDescent="0.3">
      <c r="D62" s="29"/>
    </row>
    <row r="63" spans="4:4" ht="15" customHeight="1" x14ac:dyDescent="0.3">
      <c r="D63" s="29"/>
    </row>
    <row r="64" spans="4:4" ht="15" customHeight="1" x14ac:dyDescent="0.3">
      <c r="D64" s="29"/>
    </row>
    <row r="65" spans="4:4" ht="15" customHeight="1" x14ac:dyDescent="0.3">
      <c r="D65" s="29"/>
    </row>
    <row r="66" spans="4:4" ht="15" customHeight="1" x14ac:dyDescent="0.3">
      <c r="D66" s="29"/>
    </row>
    <row r="67" spans="4:4" ht="15" customHeight="1" x14ac:dyDescent="0.3">
      <c r="D67" s="29"/>
    </row>
  </sheetData>
  <mergeCells count="6">
    <mergeCell ref="B2:G2"/>
    <mergeCell ref="B4:G4"/>
    <mergeCell ref="M6:N6"/>
    <mergeCell ref="C27:E27"/>
    <mergeCell ref="G34:M34"/>
    <mergeCell ref="F7:I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11"/>
  <sheetViews>
    <sheetView workbookViewId="0">
      <selection activeCell="A16" sqref="A16"/>
    </sheetView>
  </sheetViews>
  <sheetFormatPr defaultColWidth="14.44140625" defaultRowHeight="13.2" x14ac:dyDescent="0.25"/>
  <cols>
    <col min="1" max="1" width="47.5546875" bestFit="1" customWidth="1"/>
    <col min="2" max="6" width="9.33203125" customWidth="1"/>
  </cols>
  <sheetData>
    <row r="1" spans="1:1" x14ac:dyDescent="0.25">
      <c r="A1" t="s">
        <v>53</v>
      </c>
    </row>
    <row r="2" spans="1:1" x14ac:dyDescent="0.25">
      <c r="A2" s="30" t="s">
        <v>54</v>
      </c>
    </row>
    <row r="4" spans="1:1" x14ac:dyDescent="0.25">
      <c r="A4" t="s">
        <v>56</v>
      </c>
    </row>
    <row r="5" spans="1:1" x14ac:dyDescent="0.25">
      <c r="A5" s="30" t="s">
        <v>55</v>
      </c>
    </row>
    <row r="7" spans="1:1" x14ac:dyDescent="0.25">
      <c r="A7" t="s">
        <v>57</v>
      </c>
    </row>
    <row r="8" spans="1:1" x14ac:dyDescent="0.25">
      <c r="A8" s="30" t="s">
        <v>58</v>
      </c>
    </row>
    <row r="10" spans="1:1" x14ac:dyDescent="0.25">
      <c r="A10" s="36" t="s">
        <v>60</v>
      </c>
    </row>
    <row r="11" spans="1:1" ht="26.4" x14ac:dyDescent="0.25">
      <c r="A11" s="30" t="s">
        <v>59</v>
      </c>
    </row>
  </sheetData>
  <hyperlinks>
    <hyperlink ref="A2" r:id="rId1" xr:uid="{DA5AE5D7-0ED9-4C94-85CE-BBD0F6D519FD}"/>
    <hyperlink ref="A5" r:id="rId2" xr:uid="{AC2B39D8-BC4C-4D1B-865F-5E755EDA7FAB}"/>
    <hyperlink ref="A8" r:id="rId3" xr:uid="{B0339C3C-2069-44DF-9608-EFFA9B7660F0}"/>
    <hyperlink ref="A11" r:id="rId4" xr:uid="{D9A10C17-D4B3-406E-94A3-7A78A327A04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Example</vt:lpstr>
      <vt:lpstr>Calculator</vt:lpstr>
      <vt:lpstr>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DeWald</dc:creator>
  <cp:lastModifiedBy>Nick DeWald</cp:lastModifiedBy>
  <dcterms:created xsi:type="dcterms:W3CDTF">2020-02-25T00:27:58Z</dcterms:created>
  <dcterms:modified xsi:type="dcterms:W3CDTF">2020-02-25T01:16:44Z</dcterms:modified>
</cp:coreProperties>
</file>